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2840"/>
  </bookViews>
  <sheets>
    <sheet name="Sensi_thesis_input" sheetId="1" r:id="rId1"/>
  </sheets>
  <calcPr calcId="145621"/>
</workbook>
</file>

<file path=xl/calcChain.xml><?xml version="1.0" encoding="utf-8"?>
<calcChain xmlns="http://schemas.openxmlformats.org/spreadsheetml/2006/main">
  <c r="C4" i="1" l="1"/>
  <c r="D4" i="1"/>
  <c r="E4" i="1"/>
  <c r="F4" i="1"/>
  <c r="H4" i="1"/>
  <c r="I4" i="1"/>
  <c r="J4" i="1"/>
  <c r="C5" i="1"/>
  <c r="D5" i="1"/>
  <c r="E5" i="1"/>
  <c r="F5" i="1"/>
  <c r="H5" i="1"/>
  <c r="I5" i="1"/>
  <c r="J5" i="1"/>
  <c r="C6" i="1"/>
  <c r="D6" i="1"/>
  <c r="E6" i="1"/>
  <c r="F6" i="1"/>
  <c r="H6" i="1"/>
  <c r="I6" i="1"/>
  <c r="J6" i="1"/>
  <c r="C7" i="1"/>
  <c r="D7" i="1"/>
  <c r="E7" i="1"/>
  <c r="F7" i="1"/>
  <c r="H7" i="1"/>
  <c r="I7" i="1"/>
  <c r="J7" i="1"/>
  <c r="C8" i="1"/>
  <c r="D8" i="1"/>
  <c r="E8" i="1"/>
  <c r="F8" i="1"/>
  <c r="H8" i="1"/>
  <c r="I8" i="1"/>
  <c r="J8" i="1"/>
  <c r="B17" i="1"/>
  <c r="C17" i="1"/>
  <c r="D17" i="1"/>
  <c r="E17" i="1"/>
  <c r="G17" i="1"/>
  <c r="H17" i="1"/>
  <c r="I17" i="1"/>
  <c r="J17" i="1"/>
  <c r="B18" i="1"/>
  <c r="C18" i="1"/>
  <c r="D18" i="1"/>
  <c r="E18" i="1"/>
  <c r="G18" i="1"/>
  <c r="H18" i="1"/>
  <c r="I18" i="1"/>
  <c r="J18" i="1"/>
</calcChain>
</file>

<file path=xl/sharedStrings.xml><?xml version="1.0" encoding="utf-8"?>
<sst xmlns="http://schemas.openxmlformats.org/spreadsheetml/2006/main" count="8" uniqueCount="8">
  <si>
    <t>QTU (BJ south)</t>
  </si>
  <si>
    <t>QTU (BJ)</t>
  </si>
  <si>
    <t>K values [m/s]</t>
  </si>
  <si>
    <t>Precipitation &amp; irrigation</t>
  </si>
  <si>
    <t>Precipitation</t>
  </si>
  <si>
    <t>Top inflow [mm/a]</t>
  </si>
  <si>
    <t>Regional inflow [mm/a]</t>
  </si>
  <si>
    <t>Input data for the sensitivity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</si>
</sst>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1" fontId="2" fillId="0" borderId="0" xfId="0" applyNumberFormat="1" applyFont="1" applyFill="1"/>
    <xf numFmtId="11" fontId="0" fillId="0" borderId="0" xfId="0" applyNumberFormat="1"/>
    <xf numFmtId="11" fontId="0" fillId="0" borderId="1" xfId="0" applyNumberFormat="1" applyFill="1" applyBorder="1" applyAlignment="1">
      <alignment horizontal="center" vertical="center"/>
    </xf>
    <xf numFmtId="11" fontId="0" fillId="0" borderId="2" xfId="0" applyNumberFormat="1" applyFill="1" applyBorder="1" applyAlignment="1">
      <alignment horizontal="center" vertical="center"/>
    </xf>
    <xf numFmtId="11" fontId="3" fillId="0" borderId="2" xfId="0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center"/>
    </xf>
    <xf numFmtId="11" fontId="0" fillId="0" borderId="4" xfId="0" applyNumberFormat="1" applyFill="1" applyBorder="1" applyAlignment="1">
      <alignment horizontal="center" vertical="center"/>
    </xf>
    <xf numFmtId="11" fontId="0" fillId="0" borderId="0" xfId="0" applyNumberFormat="1" applyFill="1" applyBorder="1" applyAlignment="1">
      <alignment horizontal="center" vertical="center"/>
    </xf>
    <xf numFmtId="11" fontId="4" fillId="0" borderId="0" xfId="0" applyNumberFormat="1" applyFont="1" applyFill="1" applyBorder="1" applyAlignment="1">
      <alignment horizontal="center" vertical="center"/>
    </xf>
    <xf numFmtId="11" fontId="0" fillId="0" borderId="5" xfId="0" applyNumberFormat="1" applyFont="1" applyBorder="1" applyAlignment="1">
      <alignment horizontal="left" vertical="center"/>
    </xf>
    <xf numFmtId="9" fontId="0" fillId="0" borderId="6" xfId="0" applyNumberFormat="1" applyFill="1" applyBorder="1" applyAlignment="1">
      <alignment horizontal="center" vertical="center"/>
    </xf>
    <xf numFmtId="9" fontId="0" fillId="0" borderId="7" xfId="0" applyNumberFormat="1" applyFill="1" applyBorder="1" applyAlignment="1">
      <alignment horizontal="center" vertical="center"/>
    </xf>
    <xf numFmtId="9" fontId="4" fillId="0" borderId="7" xfId="0" applyNumberFormat="1" applyFont="1" applyFill="1" applyBorder="1" applyAlignment="1">
      <alignment horizontal="center" vertical="center"/>
    </xf>
    <xf numFmtId="0" fontId="1" fillId="0" borderId="8" xfId="0" applyFont="1" applyBorder="1"/>
    <xf numFmtId="0" fontId="0" fillId="0" borderId="0" xfId="0" applyFill="1"/>
    <xf numFmtId="164" fontId="0" fillId="0" borderId="0" xfId="0" applyNumberFormat="1"/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2" fontId="0" fillId="0" borderId="0" xfId="0" applyNumberFormat="1"/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9" fontId="0" fillId="0" borderId="6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4" fillId="0" borderId="7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E31" sqref="E31"/>
    </sheetView>
  </sheetViews>
  <sheetFormatPr baseColWidth="10" defaultRowHeight="15" x14ac:dyDescent="0.25"/>
  <cols>
    <col min="1" max="1" width="23.140625" bestFit="1" customWidth="1"/>
    <col min="3" max="4" width="11.5703125" bestFit="1" customWidth="1"/>
    <col min="5" max="7" width="11.7109375" bestFit="1" customWidth="1"/>
    <col min="8" max="8" width="12.42578125" customWidth="1"/>
    <col min="9" max="9" width="12.7109375" bestFit="1" customWidth="1"/>
    <col min="10" max="10" width="13.7109375" bestFit="1" customWidth="1"/>
    <col min="11" max="12" width="15.28515625" customWidth="1"/>
    <col min="13" max="15" width="11.42578125" customWidth="1"/>
  </cols>
  <sheetData>
    <row r="1" spans="1:13" ht="15.75" x14ac:dyDescent="0.25">
      <c r="A1" s="38" t="s">
        <v>7</v>
      </c>
    </row>
    <row r="2" spans="1:13" ht="15.75" thickBot="1" x14ac:dyDescent="0.3">
      <c r="B2" s="36"/>
      <c r="C2" s="36"/>
      <c r="D2" s="36"/>
      <c r="E2" s="37"/>
      <c r="F2" s="36"/>
      <c r="G2" s="36"/>
      <c r="H2" s="36"/>
      <c r="I2" s="36"/>
      <c r="J2" s="36"/>
    </row>
    <row r="3" spans="1:13" x14ac:dyDescent="0.25">
      <c r="A3" s="35" t="s">
        <v>6</v>
      </c>
      <c r="B3" s="28">
        <v>0</v>
      </c>
      <c r="C3" s="28">
        <v>0.25</v>
      </c>
      <c r="D3" s="28">
        <v>0.5</v>
      </c>
      <c r="E3" s="28">
        <v>0.7</v>
      </c>
      <c r="F3" s="28">
        <v>0.9</v>
      </c>
      <c r="G3" s="29">
        <v>1</v>
      </c>
      <c r="H3" s="28">
        <v>1.1000000000000001</v>
      </c>
      <c r="I3" s="28">
        <v>1.3</v>
      </c>
      <c r="J3" s="27">
        <v>1.5</v>
      </c>
    </row>
    <row r="4" spans="1:13" x14ac:dyDescent="0.25">
      <c r="A4" s="34">
        <v>1997</v>
      </c>
      <c r="B4" s="31">
        <v>0</v>
      </c>
      <c r="C4" s="24">
        <f>G4*0.25</f>
        <v>20</v>
      </c>
      <c r="D4" s="24">
        <f>G4*0.5</f>
        <v>40</v>
      </c>
      <c r="E4" s="24">
        <f>G4*0.7</f>
        <v>56</v>
      </c>
      <c r="F4" s="24">
        <f>G4*0.9</f>
        <v>72</v>
      </c>
      <c r="G4" s="30">
        <v>80</v>
      </c>
      <c r="H4" s="24">
        <f>G4*1.1</f>
        <v>88</v>
      </c>
      <c r="I4" s="24">
        <f>G4*1.3</f>
        <v>104</v>
      </c>
      <c r="J4" s="23">
        <f>G4*1.5</f>
        <v>120</v>
      </c>
    </row>
    <row r="5" spans="1:13" x14ac:dyDescent="0.25">
      <c r="A5" s="34">
        <v>2009</v>
      </c>
      <c r="B5" s="31">
        <v>0</v>
      </c>
      <c r="C5" s="24">
        <f>G5*0.25</f>
        <v>31</v>
      </c>
      <c r="D5" s="24">
        <f>G5*0.5</f>
        <v>62</v>
      </c>
      <c r="E5" s="24">
        <f>G5*0.7</f>
        <v>86.8</v>
      </c>
      <c r="F5" s="24">
        <f>G5*0.9</f>
        <v>111.60000000000001</v>
      </c>
      <c r="G5" s="30">
        <v>124</v>
      </c>
      <c r="H5" s="24">
        <f>G5*1.1</f>
        <v>136.4</v>
      </c>
      <c r="I5" s="24">
        <f>G5*1.3</f>
        <v>161.20000000000002</v>
      </c>
      <c r="J5" s="23">
        <f>G5*1.5</f>
        <v>186</v>
      </c>
    </row>
    <row r="6" spans="1:13" x14ac:dyDescent="0.25">
      <c r="A6" s="34">
        <v>2011</v>
      </c>
      <c r="B6" s="31">
        <v>0</v>
      </c>
      <c r="C6" s="24">
        <f>G6*0.25</f>
        <v>31.5</v>
      </c>
      <c r="D6" s="24">
        <f>G6*0.5</f>
        <v>63</v>
      </c>
      <c r="E6" s="24">
        <f>G6*0.7</f>
        <v>88.199999999999989</v>
      </c>
      <c r="F6" s="24">
        <f>G6*0.9</f>
        <v>113.4</v>
      </c>
      <c r="G6" s="30">
        <v>126</v>
      </c>
      <c r="H6" s="24">
        <f>G6*1.1</f>
        <v>138.60000000000002</v>
      </c>
      <c r="I6" s="24">
        <f>G6*1.3</f>
        <v>163.80000000000001</v>
      </c>
      <c r="J6" s="23">
        <f>G6*1.5</f>
        <v>189</v>
      </c>
    </row>
    <row r="7" spans="1:13" x14ac:dyDescent="0.25">
      <c r="A7" s="34">
        <v>2013</v>
      </c>
      <c r="B7" s="31">
        <v>0</v>
      </c>
      <c r="C7" s="24">
        <f>G7*0.25</f>
        <v>32</v>
      </c>
      <c r="D7" s="24">
        <f>G7*0.5</f>
        <v>64</v>
      </c>
      <c r="E7" s="24">
        <f>G7*0.7</f>
        <v>89.6</v>
      </c>
      <c r="F7" s="24">
        <f>G7*0.9</f>
        <v>115.2</v>
      </c>
      <c r="G7" s="30">
        <v>128</v>
      </c>
      <c r="H7" s="24">
        <f>G7*1.1</f>
        <v>140.80000000000001</v>
      </c>
      <c r="I7" s="24">
        <f>G7*1.3</f>
        <v>166.4</v>
      </c>
      <c r="J7" s="23">
        <f>G7*1.5</f>
        <v>192</v>
      </c>
    </row>
    <row r="8" spans="1:13" ht="15.75" thickBot="1" x14ac:dyDescent="0.3">
      <c r="A8" s="33">
        <v>2015</v>
      </c>
      <c r="B8" s="32">
        <v>0</v>
      </c>
      <c r="C8" s="19">
        <f>G8*0.25</f>
        <v>32.5</v>
      </c>
      <c r="D8" s="19">
        <f>G8*0.5</f>
        <v>65</v>
      </c>
      <c r="E8" s="19">
        <f>G8*0.7</f>
        <v>91</v>
      </c>
      <c r="F8" s="19">
        <f>G8*0.9</f>
        <v>117</v>
      </c>
      <c r="G8" s="20">
        <v>130</v>
      </c>
      <c r="H8" s="19">
        <f>G8*1.1</f>
        <v>143</v>
      </c>
      <c r="I8" s="19">
        <f>G8*1.3</f>
        <v>169</v>
      </c>
      <c r="J8" s="18">
        <f>G8*1.5</f>
        <v>195</v>
      </c>
    </row>
    <row r="9" spans="1:13" x14ac:dyDescent="0.25">
      <c r="A9" s="31"/>
      <c r="B9" s="31"/>
      <c r="C9" s="24"/>
      <c r="D9" s="24"/>
      <c r="E9" s="24"/>
      <c r="F9" s="24"/>
      <c r="G9" s="30"/>
      <c r="H9" s="24"/>
      <c r="I9" s="24"/>
      <c r="J9" s="24"/>
    </row>
    <row r="10" spans="1:13" ht="15.75" thickBot="1" x14ac:dyDescent="0.3">
      <c r="E10" s="15"/>
      <c r="L10" s="17"/>
    </row>
    <row r="11" spans="1:13" x14ac:dyDescent="0.25">
      <c r="A11" s="14" t="s">
        <v>5</v>
      </c>
      <c r="B11" s="28">
        <v>0</v>
      </c>
      <c r="C11" s="28">
        <v>0.5</v>
      </c>
      <c r="D11" s="28">
        <v>0.75</v>
      </c>
      <c r="E11" s="29">
        <v>1</v>
      </c>
      <c r="F11" s="28">
        <v>1.25</v>
      </c>
      <c r="G11" s="28">
        <v>1.5</v>
      </c>
      <c r="H11" s="27">
        <v>2</v>
      </c>
      <c r="J11" s="39"/>
      <c r="K11" s="39"/>
      <c r="L11" s="39"/>
      <c r="M11" s="39"/>
    </row>
    <row r="12" spans="1:13" x14ac:dyDescent="0.25">
      <c r="A12" s="26" t="s">
        <v>4</v>
      </c>
      <c r="B12" s="24">
        <v>0</v>
      </c>
      <c r="C12" s="24">
        <v>5</v>
      </c>
      <c r="D12" s="24">
        <v>4.6999999999999993</v>
      </c>
      <c r="E12" s="25">
        <v>10</v>
      </c>
      <c r="F12" s="24">
        <v>12</v>
      </c>
      <c r="G12" s="24">
        <v>15</v>
      </c>
      <c r="H12" s="23">
        <v>20</v>
      </c>
      <c r="J12" s="22"/>
      <c r="K12" s="22"/>
      <c r="L12" s="22"/>
      <c r="M12" s="22"/>
    </row>
    <row r="13" spans="1:13" ht="15.75" thickBot="1" x14ac:dyDescent="0.3">
      <c r="A13" s="21" t="s">
        <v>3</v>
      </c>
      <c r="B13" s="19">
        <v>0</v>
      </c>
      <c r="C13" s="19">
        <v>8.5</v>
      </c>
      <c r="D13" s="19">
        <v>12.75</v>
      </c>
      <c r="E13" s="20">
        <v>17</v>
      </c>
      <c r="F13" s="19">
        <v>21.25</v>
      </c>
      <c r="G13" s="19">
        <v>25.5</v>
      </c>
      <c r="H13" s="18">
        <v>34</v>
      </c>
      <c r="L13" s="17"/>
    </row>
    <row r="14" spans="1:13" x14ac:dyDescent="0.25">
      <c r="C14" s="16"/>
      <c r="D14" s="16"/>
      <c r="E14" s="16"/>
      <c r="F14" s="16"/>
      <c r="G14" s="16"/>
      <c r="H14" s="16"/>
    </row>
    <row r="15" spans="1:13" ht="15.75" thickBot="1" x14ac:dyDescent="0.3">
      <c r="B15" s="15"/>
      <c r="C15" s="15"/>
      <c r="D15" s="15"/>
      <c r="E15" s="15"/>
      <c r="F15" s="15"/>
      <c r="G15" s="15"/>
      <c r="H15" s="1"/>
      <c r="I15" s="1"/>
    </row>
    <row r="16" spans="1:13" x14ac:dyDescent="0.25">
      <c r="A16" s="14" t="s">
        <v>2</v>
      </c>
      <c r="B16" s="12">
        <v>0.1</v>
      </c>
      <c r="C16" s="12">
        <v>0.4</v>
      </c>
      <c r="D16" s="12">
        <v>0.7</v>
      </c>
      <c r="E16" s="12">
        <v>0.9</v>
      </c>
      <c r="F16" s="13">
        <v>1</v>
      </c>
      <c r="G16" s="12">
        <v>1.1000000000000001</v>
      </c>
      <c r="H16" s="12">
        <v>1.3</v>
      </c>
      <c r="I16" s="12">
        <v>2</v>
      </c>
      <c r="J16" s="11">
        <v>10</v>
      </c>
    </row>
    <row r="17" spans="1:11" x14ac:dyDescent="0.25">
      <c r="A17" s="10" t="s">
        <v>1</v>
      </c>
      <c r="B17" s="8">
        <f t="shared" ref="B17:B18" si="0">F17*0.1</f>
        <v>4.0000000000000007E-6</v>
      </c>
      <c r="C17" s="8">
        <f t="shared" ref="C17:C18" si="1">F17*0.4</f>
        <v>1.6000000000000003E-5</v>
      </c>
      <c r="D17" s="8">
        <f t="shared" ref="D17:D18" si="2">F17*0.7</f>
        <v>2.8E-5</v>
      </c>
      <c r="E17" s="8">
        <f t="shared" ref="E17:E18" si="3">F17*0.9</f>
        <v>3.6000000000000001E-5</v>
      </c>
      <c r="F17" s="9">
        <v>4.0000000000000003E-5</v>
      </c>
      <c r="G17" s="8">
        <f t="shared" ref="G17:G18" si="4">F17*1.1</f>
        <v>4.4000000000000006E-5</v>
      </c>
      <c r="H17" s="8">
        <f t="shared" ref="H17:H18" si="5">F17*1.3</f>
        <v>5.2000000000000004E-5</v>
      </c>
      <c r="I17" s="8">
        <f t="shared" ref="I17:I18" si="6">F17*2</f>
        <v>8.0000000000000007E-5</v>
      </c>
      <c r="J17" s="7">
        <f t="shared" ref="J17:J18" si="7">F17*10</f>
        <v>4.0000000000000002E-4</v>
      </c>
      <c r="K17" s="2"/>
    </row>
    <row r="18" spans="1:11" ht="15.75" thickBot="1" x14ac:dyDescent="0.3">
      <c r="A18" s="6" t="s">
        <v>0</v>
      </c>
      <c r="B18" s="4">
        <f t="shared" si="0"/>
        <v>2.0000000000000003E-6</v>
      </c>
      <c r="C18" s="4">
        <f t="shared" si="1"/>
        <v>8.0000000000000013E-6</v>
      </c>
      <c r="D18" s="4">
        <f t="shared" si="2"/>
        <v>1.4E-5</v>
      </c>
      <c r="E18" s="4">
        <f t="shared" si="3"/>
        <v>1.8E-5</v>
      </c>
      <c r="F18" s="5">
        <v>2.0000000000000002E-5</v>
      </c>
      <c r="G18" s="4">
        <f t="shared" si="4"/>
        <v>2.2000000000000003E-5</v>
      </c>
      <c r="H18" s="4">
        <f t="shared" si="5"/>
        <v>2.6000000000000002E-5</v>
      </c>
      <c r="I18" s="4">
        <f t="shared" si="6"/>
        <v>4.0000000000000003E-5</v>
      </c>
      <c r="J18" s="3">
        <f t="shared" si="7"/>
        <v>2.0000000000000001E-4</v>
      </c>
    </row>
    <row r="19" spans="1:11" x14ac:dyDescent="0.25">
      <c r="C19" s="2"/>
      <c r="F19" s="1"/>
      <c r="G19" s="1"/>
    </row>
  </sheetData>
  <mergeCells count="1">
    <mergeCell ref="J11:M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Sensi_thesis_input</vt:lpstr>
    </vt:vector>
  </TitlesOfParts>
  <Company>Lehrstuhl für Ingenieur- und Hydrogeologie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Krienen</dc:creator>
  <cp:lastModifiedBy>Lisa Krienen</cp:lastModifiedBy>
  <dcterms:created xsi:type="dcterms:W3CDTF">2017-06-27T14:24:33Z</dcterms:created>
  <dcterms:modified xsi:type="dcterms:W3CDTF">2017-12-15T09:06:44Z</dcterms:modified>
</cp:coreProperties>
</file>